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600" windowHeight="11760"/>
  </bookViews>
  <sheets>
    <sheet name="TUFLOW_Estimate_Runtimes" sheetId="1" r:id="rId1"/>
    <sheet name="Cell_Calcs_per_second" sheetId="2" r:id="rId2"/>
  </sheets>
  <calcPr calcId="145621"/>
</workbook>
</file>

<file path=xl/calcChain.xml><?xml version="1.0" encoding="utf-8"?>
<calcChain xmlns="http://schemas.openxmlformats.org/spreadsheetml/2006/main">
  <c r="B44" i="2" l="1"/>
  <c r="B45" i="2" s="1"/>
  <c r="B41" i="2"/>
  <c r="B46" i="2" s="1"/>
  <c r="B16" i="1" s="1"/>
  <c r="B40" i="2"/>
  <c r="B37" i="2"/>
  <c r="B2" i="1"/>
  <c r="B12" i="1"/>
  <c r="B11" i="1"/>
  <c r="B8" i="1"/>
  <c r="B9" i="1" s="1"/>
  <c r="B15" i="1" s="1"/>
  <c r="B18" i="1" l="1"/>
  <c r="B19" i="1"/>
</calcChain>
</file>

<file path=xl/sharedStrings.xml><?xml version="1.0" encoding="utf-8"?>
<sst xmlns="http://schemas.openxmlformats.org/spreadsheetml/2006/main" count="264" uniqueCount="57">
  <si>
    <t>m2</t>
  </si>
  <si>
    <t>Catchment Area</t>
  </si>
  <si>
    <t>Cell Size</t>
  </si>
  <si>
    <t>m</t>
  </si>
  <si>
    <t>sec</t>
  </si>
  <si>
    <t>Flood Simulation Time</t>
  </si>
  <si>
    <t>hours</t>
  </si>
  <si>
    <t>Total Cell Calcs</t>
  </si>
  <si>
    <t>Computer Speed</t>
  </si>
  <si>
    <t>cells/sec</t>
  </si>
  <si>
    <t>Number of Cells</t>
  </si>
  <si>
    <t>cell calculations</t>
  </si>
  <si>
    <t>Property</t>
  </si>
  <si>
    <t>Value</t>
  </si>
  <si>
    <t>Unit</t>
  </si>
  <si>
    <t>Comments</t>
  </si>
  <si>
    <t>Change this</t>
  </si>
  <si>
    <t>Number of cells in model</t>
  </si>
  <si>
    <t>Default of half the cell size, this may need to be reduced</t>
  </si>
  <si>
    <t>Number of cell calculations TUFLOW needs to perform</t>
  </si>
  <si>
    <t>Simulation time - will need to be longer than storm duration to allow water at outlet to peak</t>
  </si>
  <si>
    <t>Number of Wet Cells</t>
  </si>
  <si>
    <t>Number of cells that are wet</t>
  </si>
  <si>
    <t>Wet Fraction</t>
  </si>
  <si>
    <t>If smallest timestep is used</t>
  </si>
  <si>
    <t>Writing Output at: 10:00:00  Clock Time: 3:32:42  CPU Time: 3:32:19</t>
  </si>
  <si>
    <t>Writing Output at: 10:30:00  Clock Time: 3:46:46  CPU Time: 3:46:21</t>
  </si>
  <si>
    <t>Wet</t>
  </si>
  <si>
    <t>CS</t>
  </si>
  <si>
    <t>CE</t>
  </si>
  <si>
    <t>Qi</t>
  </si>
  <si>
    <t>Qo</t>
  </si>
  <si>
    <t>dV</t>
  </si>
  <si>
    <t>-d</t>
  </si>
  <si>
    <t>Calculations</t>
  </si>
  <si>
    <t>Average Wet Cells</t>
  </si>
  <si>
    <t>From .tlf file</t>
  </si>
  <si>
    <t>Timestep</t>
  </si>
  <si>
    <t>cells</t>
  </si>
  <si>
    <t>seconds</t>
  </si>
  <si>
    <t>Cell Calculations</t>
  </si>
  <si>
    <t>Simulation Time</t>
  </si>
  <si>
    <t>minutes</t>
  </si>
  <si>
    <t>timesteps between 10:30 and 10:00</t>
  </si>
  <si>
    <t>Total Cell Calculations</t>
  </si>
  <si>
    <t>CPU time (at 10:00hrs simulation time)</t>
  </si>
  <si>
    <t>CPU time (at 10:30hrs simulation time)</t>
  </si>
  <si>
    <t>Cell Calculations per Second</t>
  </si>
  <si>
    <t>See Cell Calcs per second sheet (i7 Laptop)</t>
  </si>
  <si>
    <t>Estimate of model run time</t>
  </si>
  <si>
    <t>Enter your catchment area</t>
  </si>
  <si>
    <t>Approximate fraction of model area that will be wet, 1 for direct rainfall. If unsure leave as 0.5</t>
  </si>
  <si>
    <t>Time Step (largest)</t>
  </si>
  <si>
    <t>Time Step (smallest)</t>
  </si>
  <si>
    <t>Run Time based on largest timestep</t>
  </si>
  <si>
    <t>Run Time based on smallest timestep</t>
  </si>
  <si>
    <t>The timestep generally should not need go below 1/5 of the cell size.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</si>
</sst>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3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5" xfId="0" applyNumberFormat="1" applyBorder="1"/>
    <xf numFmtId="4" fontId="0" fillId="0" borderId="7" xfId="0" applyNumberFormat="1" applyBorder="1"/>
    <xf numFmtId="3" fontId="0" fillId="0" borderId="8" xfId="0" applyNumberFormat="1" applyBorder="1"/>
    <xf numFmtId="4" fontId="0" fillId="2" borderId="5" xfId="0" applyNumberFormat="1" applyFill="1" applyBorder="1"/>
    <xf numFmtId="0" fontId="0" fillId="2" borderId="6" xfId="0" applyFill="1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21" fontId="0" fillId="0" borderId="0" xfId="0" applyNumberFormat="1"/>
    <xf numFmtId="0" fontId="3" fillId="0" borderId="0" xfId="0" quotePrefix="1" applyFont="1"/>
    <xf numFmtId="164" fontId="0" fillId="0" borderId="0" xfId="0" applyNumberFormat="1"/>
    <xf numFmtId="0" fontId="3" fillId="0" borderId="0" xfId="0" applyFont="1"/>
    <xf numFmtId="0" fontId="2" fillId="0" borderId="0" xfId="0" applyFont="1"/>
    <xf numFmtId="1" fontId="0" fillId="0" borderId="0" xfId="0" applyNumberFormat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3" fillId="3" borderId="0" xfId="0" applyFont="1" applyFill="1" applyAlignment="1">
      <alignment horizontal="center" wrapText="1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3" fontId="0" fillId="3" borderId="5" xfId="0" applyNumberFormat="1" applyFill="1" applyBorder="1"/>
    <xf numFmtId="0" fontId="3" fillId="0" borderId="4" xfId="0" applyFont="1" applyBorder="1"/>
    <xf numFmtId="0" fontId="3" fillId="2" borderId="4" xfId="0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12" sqref="E12"/>
    </sheetView>
  </sheetViews>
  <sheetFormatPr defaultRowHeight="12.75" x14ac:dyDescent="0.2"/>
  <cols>
    <col min="1" max="1" width="31.5703125" bestFit="1" customWidth="1"/>
    <col min="2" max="2" width="14.140625" customWidth="1"/>
    <col min="3" max="3" width="14.42578125" bestFit="1" customWidth="1"/>
    <col min="4" max="4" width="4.42578125" customWidth="1"/>
    <col min="5" max="5" width="48.7109375" bestFit="1" customWidth="1"/>
  </cols>
  <sheetData>
    <row r="1" spans="1:5" ht="13.5" thickBot="1" x14ac:dyDescent="0.25">
      <c r="A1" t="s">
        <v>12</v>
      </c>
      <c r="B1" t="s">
        <v>13</v>
      </c>
      <c r="C1" t="s">
        <v>14</v>
      </c>
      <c r="E1" s="16" t="s">
        <v>15</v>
      </c>
    </row>
    <row r="2" spans="1:5" ht="13.5" thickBot="1" x14ac:dyDescent="0.25">
      <c r="A2" s="28" t="s">
        <v>1</v>
      </c>
      <c r="B2" s="38">
        <f>1600*2150</f>
        <v>3440000</v>
      </c>
      <c r="C2" s="30" t="s">
        <v>0</v>
      </c>
      <c r="D2" s="31"/>
      <c r="E2" s="32" t="s">
        <v>50</v>
      </c>
    </row>
    <row r="3" spans="1:5" ht="13.5" thickBot="1" x14ac:dyDescent="0.25">
      <c r="A3" s="17"/>
      <c r="B3" s="17"/>
      <c r="C3" s="17"/>
      <c r="D3" s="17"/>
      <c r="E3" s="15"/>
    </row>
    <row r="4" spans="1:5" ht="26.25" thickBot="1" x14ac:dyDescent="0.25">
      <c r="A4" s="28" t="s">
        <v>23</v>
      </c>
      <c r="B4" s="29">
        <v>0.5</v>
      </c>
      <c r="C4" s="30"/>
      <c r="D4" s="31"/>
      <c r="E4" s="32" t="s">
        <v>51</v>
      </c>
    </row>
    <row r="5" spans="1:5" ht="13.5" thickBot="1" x14ac:dyDescent="0.25">
      <c r="B5" s="1"/>
      <c r="E5" s="15"/>
    </row>
    <row r="6" spans="1:5" ht="13.5" thickBot="1" x14ac:dyDescent="0.25">
      <c r="A6" s="28" t="s">
        <v>2</v>
      </c>
      <c r="B6" s="29">
        <v>10</v>
      </c>
      <c r="C6" s="30" t="s">
        <v>3</v>
      </c>
      <c r="D6" s="31"/>
      <c r="E6" s="37" t="s">
        <v>16</v>
      </c>
    </row>
    <row r="7" spans="1:5" ht="13.5" thickBot="1" x14ac:dyDescent="0.25">
      <c r="E7" s="15"/>
    </row>
    <row r="8" spans="1:5" ht="13.5" thickBot="1" x14ac:dyDescent="0.25">
      <c r="A8" s="7" t="s">
        <v>10</v>
      </c>
      <c r="B8" s="10">
        <f>B2/(B6^2)</f>
        <v>34400</v>
      </c>
      <c r="C8" s="9"/>
      <c r="D8" s="17"/>
      <c r="E8" s="15" t="s">
        <v>17</v>
      </c>
    </row>
    <row r="9" spans="1:5" ht="13.5" thickBot="1" x14ac:dyDescent="0.25">
      <c r="A9" s="7" t="s">
        <v>21</v>
      </c>
      <c r="B9" s="10">
        <f>B8*B4</f>
        <v>17200</v>
      </c>
      <c r="C9" s="9"/>
      <c r="D9" s="17"/>
      <c r="E9" s="15" t="s">
        <v>22</v>
      </c>
    </row>
    <row r="10" spans="1:5" ht="13.5" thickBot="1" x14ac:dyDescent="0.25">
      <c r="E10" s="15"/>
    </row>
    <row r="11" spans="1:5" ht="13.5" thickBot="1" x14ac:dyDescent="0.25">
      <c r="A11" s="39" t="s">
        <v>52</v>
      </c>
      <c r="B11" s="8">
        <f>B6/2</f>
        <v>5</v>
      </c>
      <c r="C11" s="9" t="s">
        <v>4</v>
      </c>
      <c r="D11" s="17"/>
      <c r="E11" s="15" t="s">
        <v>18</v>
      </c>
    </row>
    <row r="12" spans="1:5" ht="26.25" thickBot="1" x14ac:dyDescent="0.25">
      <c r="A12" s="39" t="s">
        <v>53</v>
      </c>
      <c r="B12" s="8">
        <f>B6/5</f>
        <v>2</v>
      </c>
      <c r="C12" s="9" t="s">
        <v>4</v>
      </c>
      <c r="D12" s="17"/>
      <c r="E12" s="21" t="s">
        <v>56</v>
      </c>
    </row>
    <row r="13" spans="1:5" ht="13.5" thickBot="1" x14ac:dyDescent="0.25">
      <c r="E13" s="15"/>
    </row>
    <row r="14" spans="1:5" ht="25.5" x14ac:dyDescent="0.2">
      <c r="A14" s="33" t="s">
        <v>5</v>
      </c>
      <c r="B14" s="34">
        <v>12</v>
      </c>
      <c r="C14" s="35" t="s">
        <v>6</v>
      </c>
      <c r="D14" s="31"/>
      <c r="E14" s="36" t="s">
        <v>20</v>
      </c>
    </row>
    <row r="15" spans="1:5" x14ac:dyDescent="0.2">
      <c r="A15" s="3" t="s">
        <v>7</v>
      </c>
      <c r="B15" s="4">
        <f>(B14*60*60)*B9/B11</f>
        <v>148608000</v>
      </c>
      <c r="C15" s="11" t="s">
        <v>11</v>
      </c>
      <c r="D15" s="18"/>
      <c r="E15" s="15" t="s">
        <v>19</v>
      </c>
    </row>
    <row r="16" spans="1:5" ht="13.5" thickBot="1" x14ac:dyDescent="0.25">
      <c r="A16" s="5" t="s">
        <v>8</v>
      </c>
      <c r="B16" s="12">
        <f>ROUND(Cell_Calcs_per_second!B46,-4)</f>
        <v>220000</v>
      </c>
      <c r="C16" s="6" t="s">
        <v>9</v>
      </c>
      <c r="D16" s="17"/>
      <c r="E16" s="21" t="s">
        <v>48</v>
      </c>
    </row>
    <row r="17" spans="1:5" ht="13.5" thickBot="1" x14ac:dyDescent="0.25">
      <c r="E17" s="15"/>
    </row>
    <row r="18" spans="1:5" ht="13.5" thickBot="1" x14ac:dyDescent="0.25">
      <c r="A18" s="40" t="s">
        <v>54</v>
      </c>
      <c r="B18" s="13">
        <f>B15/B16/3600</f>
        <v>0.18763636363636363</v>
      </c>
      <c r="C18" s="14" t="s">
        <v>6</v>
      </c>
      <c r="D18" s="19"/>
      <c r="E18" s="20" t="s">
        <v>49</v>
      </c>
    </row>
    <row r="19" spans="1:5" ht="13.5" thickBot="1" x14ac:dyDescent="0.25">
      <c r="A19" s="40" t="s">
        <v>55</v>
      </c>
      <c r="B19" s="13">
        <f>B15/B16/3600*(B11/B12)</f>
        <v>0.46909090909090906</v>
      </c>
      <c r="C19" s="14" t="s">
        <v>6</v>
      </c>
      <c r="D19" s="19"/>
      <c r="E19" s="20" t="s">
        <v>24</v>
      </c>
    </row>
    <row r="20" spans="1:5" x14ac:dyDescent="0.2">
      <c r="C20" s="1"/>
      <c r="D20" s="1"/>
      <c r="E20" s="2"/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H40" sqref="H40"/>
    </sheetView>
  </sheetViews>
  <sheetFormatPr defaultRowHeight="12.75" x14ac:dyDescent="0.2"/>
  <cols>
    <col min="1" max="1" width="27.140625" customWidth="1"/>
    <col min="2" max="2" width="11.140625" bestFit="1" customWidth="1"/>
  </cols>
  <sheetData>
    <row r="1" spans="1:20" x14ac:dyDescent="0.2">
      <c r="A1" s="26" t="s">
        <v>36</v>
      </c>
    </row>
    <row r="2" spans="1:20" x14ac:dyDescent="0.2">
      <c r="A2" t="s">
        <v>25</v>
      </c>
    </row>
    <row r="3" spans="1:20" x14ac:dyDescent="0.2">
      <c r="A3">
        <v>18030</v>
      </c>
      <c r="B3" s="22">
        <v>0.41736111111111113</v>
      </c>
      <c r="C3" s="23" t="s">
        <v>33</v>
      </c>
      <c r="D3">
        <v>0</v>
      </c>
      <c r="E3">
        <v>0</v>
      </c>
      <c r="F3" t="s">
        <v>27</v>
      </c>
      <c r="G3">
        <v>206155</v>
      </c>
      <c r="H3" t="s">
        <v>28</v>
      </c>
      <c r="I3">
        <v>8893</v>
      </c>
      <c r="J3">
        <v>267</v>
      </c>
      <c r="K3" t="s">
        <v>29</v>
      </c>
      <c r="L3" s="24">
        <v>0</v>
      </c>
      <c r="M3" s="24">
        <v>0</v>
      </c>
      <c r="N3" s="24">
        <v>0</v>
      </c>
      <c r="O3" t="s">
        <v>30</v>
      </c>
      <c r="P3">
        <v>367</v>
      </c>
      <c r="Q3" t="s">
        <v>31</v>
      </c>
      <c r="R3">
        <v>442</v>
      </c>
      <c r="S3" t="s">
        <v>32</v>
      </c>
      <c r="T3">
        <v>-4383</v>
      </c>
    </row>
    <row r="4" spans="1:20" x14ac:dyDescent="0.2">
      <c r="A4">
        <v>18060</v>
      </c>
      <c r="B4" s="22">
        <v>0.41805555555555557</v>
      </c>
      <c r="C4" s="23" t="s">
        <v>33</v>
      </c>
      <c r="D4">
        <v>0</v>
      </c>
      <c r="E4">
        <v>0</v>
      </c>
      <c r="F4" t="s">
        <v>27</v>
      </c>
      <c r="G4">
        <v>206203</v>
      </c>
      <c r="H4" t="s">
        <v>28</v>
      </c>
      <c r="I4">
        <v>8924</v>
      </c>
      <c r="J4">
        <v>267</v>
      </c>
      <c r="K4" t="s">
        <v>29</v>
      </c>
      <c r="L4" s="24">
        <v>0</v>
      </c>
      <c r="M4" s="24">
        <v>0</v>
      </c>
      <c r="N4" s="24">
        <v>0</v>
      </c>
      <c r="O4" t="s">
        <v>30</v>
      </c>
      <c r="P4">
        <v>366</v>
      </c>
      <c r="Q4" t="s">
        <v>31</v>
      </c>
      <c r="R4">
        <v>442</v>
      </c>
      <c r="S4" t="s">
        <v>32</v>
      </c>
      <c r="T4">
        <v>-4455</v>
      </c>
    </row>
    <row r="5" spans="1:20" x14ac:dyDescent="0.2">
      <c r="A5">
        <v>18090</v>
      </c>
      <c r="B5" s="22">
        <v>0.41875000000000001</v>
      </c>
      <c r="C5" s="23" t="s">
        <v>33</v>
      </c>
      <c r="D5">
        <v>0</v>
      </c>
      <c r="E5">
        <v>0</v>
      </c>
      <c r="F5" t="s">
        <v>27</v>
      </c>
      <c r="G5">
        <v>206248</v>
      </c>
      <c r="H5" t="s">
        <v>28</v>
      </c>
      <c r="I5">
        <v>8966</v>
      </c>
      <c r="J5">
        <v>273</v>
      </c>
      <c r="K5" t="s">
        <v>29</v>
      </c>
      <c r="L5" s="24">
        <v>0</v>
      </c>
      <c r="M5" s="24">
        <v>0</v>
      </c>
      <c r="N5" s="24">
        <v>0</v>
      </c>
      <c r="O5" t="s">
        <v>30</v>
      </c>
      <c r="P5">
        <v>362</v>
      </c>
      <c r="Q5" t="s">
        <v>31</v>
      </c>
      <c r="R5">
        <v>441</v>
      </c>
      <c r="S5" t="s">
        <v>32</v>
      </c>
      <c r="T5">
        <v>-4646</v>
      </c>
    </row>
    <row r="6" spans="1:20" x14ac:dyDescent="0.2">
      <c r="A6">
        <v>18120</v>
      </c>
      <c r="B6" s="22">
        <v>0.41944444444444445</v>
      </c>
      <c r="C6" s="23" t="s">
        <v>33</v>
      </c>
      <c r="D6">
        <v>0</v>
      </c>
      <c r="E6">
        <v>0</v>
      </c>
      <c r="F6" t="s">
        <v>27</v>
      </c>
      <c r="G6">
        <v>206266</v>
      </c>
      <c r="H6" t="s">
        <v>28</v>
      </c>
      <c r="I6">
        <v>8960</v>
      </c>
      <c r="J6">
        <v>266</v>
      </c>
      <c r="K6" t="s">
        <v>29</v>
      </c>
      <c r="L6" s="24">
        <v>0</v>
      </c>
      <c r="M6" s="24">
        <v>0</v>
      </c>
      <c r="N6" s="24">
        <v>0</v>
      </c>
      <c r="O6" t="s">
        <v>30</v>
      </c>
      <c r="P6">
        <v>358</v>
      </c>
      <c r="Q6" t="s">
        <v>31</v>
      </c>
      <c r="R6">
        <v>441</v>
      </c>
      <c r="S6" t="s">
        <v>32</v>
      </c>
      <c r="T6">
        <v>-4857</v>
      </c>
    </row>
    <row r="7" spans="1:20" x14ac:dyDescent="0.2">
      <c r="A7">
        <v>18150</v>
      </c>
      <c r="B7" s="22">
        <v>0.4201388888888889</v>
      </c>
      <c r="C7" s="23" t="s">
        <v>33</v>
      </c>
      <c r="D7">
        <v>0</v>
      </c>
      <c r="E7">
        <v>0</v>
      </c>
      <c r="F7" t="s">
        <v>27</v>
      </c>
      <c r="G7">
        <v>206286</v>
      </c>
      <c r="H7" t="s">
        <v>28</v>
      </c>
      <c r="I7">
        <v>8982</v>
      </c>
      <c r="J7">
        <v>269</v>
      </c>
      <c r="K7" t="s">
        <v>29</v>
      </c>
      <c r="L7" s="24">
        <v>0</v>
      </c>
      <c r="M7" s="24">
        <v>0</v>
      </c>
      <c r="N7" s="24">
        <v>0</v>
      </c>
      <c r="O7" t="s">
        <v>30</v>
      </c>
      <c r="P7">
        <v>353</v>
      </c>
      <c r="Q7" t="s">
        <v>31</v>
      </c>
      <c r="R7">
        <v>442</v>
      </c>
      <c r="S7" t="s">
        <v>32</v>
      </c>
      <c r="T7">
        <v>-5214</v>
      </c>
    </row>
    <row r="8" spans="1:20" x14ac:dyDescent="0.2">
      <c r="A8">
        <v>18180</v>
      </c>
      <c r="B8" s="22">
        <v>0.42083333333333334</v>
      </c>
      <c r="C8" s="23" t="s">
        <v>33</v>
      </c>
      <c r="D8">
        <v>0</v>
      </c>
      <c r="E8">
        <v>0</v>
      </c>
      <c r="F8" t="s">
        <v>27</v>
      </c>
      <c r="G8">
        <v>206300</v>
      </c>
      <c r="H8" t="s">
        <v>28</v>
      </c>
      <c r="I8">
        <v>9016</v>
      </c>
      <c r="J8">
        <v>277</v>
      </c>
      <c r="K8" t="s">
        <v>29</v>
      </c>
      <c r="L8" s="24">
        <v>0</v>
      </c>
      <c r="M8" s="24">
        <v>0</v>
      </c>
      <c r="N8" s="24">
        <v>0</v>
      </c>
      <c r="O8" t="s">
        <v>30</v>
      </c>
      <c r="P8">
        <v>348</v>
      </c>
      <c r="Q8" t="s">
        <v>31</v>
      </c>
      <c r="R8">
        <v>443</v>
      </c>
      <c r="S8" t="s">
        <v>32</v>
      </c>
      <c r="T8">
        <v>-5572</v>
      </c>
    </row>
    <row r="9" spans="1:20" x14ac:dyDescent="0.2">
      <c r="A9">
        <v>18210</v>
      </c>
      <c r="B9" s="22">
        <v>0.42152777777777778</v>
      </c>
      <c r="C9" s="23" t="s">
        <v>33</v>
      </c>
      <c r="D9">
        <v>0</v>
      </c>
      <c r="E9">
        <v>0</v>
      </c>
      <c r="F9" t="s">
        <v>27</v>
      </c>
      <c r="G9">
        <v>206254</v>
      </c>
      <c r="H9" t="s">
        <v>28</v>
      </c>
      <c r="I9">
        <v>9044</v>
      </c>
      <c r="J9">
        <v>287</v>
      </c>
      <c r="K9" t="s">
        <v>29</v>
      </c>
      <c r="L9" s="24">
        <v>0</v>
      </c>
      <c r="M9" s="24">
        <v>0</v>
      </c>
      <c r="N9" s="24">
        <v>0</v>
      </c>
      <c r="O9" t="s">
        <v>30</v>
      </c>
      <c r="P9">
        <v>345</v>
      </c>
      <c r="Q9" t="s">
        <v>31</v>
      </c>
      <c r="R9">
        <v>442</v>
      </c>
      <c r="S9" t="s">
        <v>32</v>
      </c>
      <c r="T9">
        <v>-5709</v>
      </c>
    </row>
    <row r="10" spans="1:20" x14ac:dyDescent="0.2">
      <c r="A10">
        <v>18240</v>
      </c>
      <c r="B10" s="22">
        <v>0.42222222222222222</v>
      </c>
      <c r="C10" s="23" t="s">
        <v>33</v>
      </c>
      <c r="D10">
        <v>0</v>
      </c>
      <c r="E10">
        <v>0</v>
      </c>
      <c r="F10" t="s">
        <v>27</v>
      </c>
      <c r="G10">
        <v>206244</v>
      </c>
      <c r="H10" t="s">
        <v>28</v>
      </c>
      <c r="I10">
        <v>9088</v>
      </c>
      <c r="J10">
        <v>281</v>
      </c>
      <c r="K10" t="s">
        <v>29</v>
      </c>
      <c r="L10" s="24">
        <v>0</v>
      </c>
      <c r="M10" s="24">
        <v>0</v>
      </c>
      <c r="N10" s="24">
        <v>0</v>
      </c>
      <c r="O10" t="s">
        <v>30</v>
      </c>
      <c r="P10">
        <v>341</v>
      </c>
      <c r="Q10" t="s">
        <v>31</v>
      </c>
      <c r="R10">
        <v>441</v>
      </c>
      <c r="S10" t="s">
        <v>32</v>
      </c>
      <c r="T10">
        <v>-5837</v>
      </c>
    </row>
    <row r="11" spans="1:20" x14ac:dyDescent="0.2">
      <c r="A11">
        <v>18270</v>
      </c>
      <c r="B11" s="22">
        <v>0.42291666666666666</v>
      </c>
      <c r="C11" s="23" t="s">
        <v>33</v>
      </c>
      <c r="D11">
        <v>0</v>
      </c>
      <c r="E11">
        <v>0</v>
      </c>
      <c r="F11" t="s">
        <v>27</v>
      </c>
      <c r="G11">
        <v>206124</v>
      </c>
      <c r="H11" t="s">
        <v>28</v>
      </c>
      <c r="I11">
        <v>9075</v>
      </c>
      <c r="J11">
        <v>289</v>
      </c>
      <c r="K11" t="s">
        <v>29</v>
      </c>
      <c r="L11" s="24">
        <v>0</v>
      </c>
      <c r="M11" s="24">
        <v>0</v>
      </c>
      <c r="N11" s="24">
        <v>0</v>
      </c>
      <c r="O11" t="s">
        <v>30</v>
      </c>
      <c r="P11">
        <v>337</v>
      </c>
      <c r="Q11" t="s">
        <v>31</v>
      </c>
      <c r="R11">
        <v>439</v>
      </c>
      <c r="S11" t="s">
        <v>32</v>
      </c>
      <c r="T11">
        <v>-5987</v>
      </c>
    </row>
    <row r="12" spans="1:20" x14ac:dyDescent="0.2">
      <c r="A12">
        <v>18300</v>
      </c>
      <c r="B12" s="22">
        <v>0.4236111111111111</v>
      </c>
      <c r="C12" s="23" t="s">
        <v>33</v>
      </c>
      <c r="D12">
        <v>0</v>
      </c>
      <c r="E12">
        <v>0</v>
      </c>
      <c r="F12" t="s">
        <v>27</v>
      </c>
      <c r="G12">
        <v>206066</v>
      </c>
      <c r="H12" t="s">
        <v>28</v>
      </c>
      <c r="I12">
        <v>9114</v>
      </c>
      <c r="J12">
        <v>290</v>
      </c>
      <c r="K12" t="s">
        <v>29</v>
      </c>
      <c r="L12" s="24">
        <v>0</v>
      </c>
      <c r="M12" s="24">
        <v>0</v>
      </c>
      <c r="N12" s="24">
        <v>0</v>
      </c>
      <c r="O12" t="s">
        <v>30</v>
      </c>
      <c r="P12">
        <v>335</v>
      </c>
      <c r="Q12" t="s">
        <v>31</v>
      </c>
      <c r="R12">
        <v>440</v>
      </c>
      <c r="S12" t="s">
        <v>32</v>
      </c>
      <c r="T12">
        <v>-6181</v>
      </c>
    </row>
    <row r="13" spans="1:20" x14ac:dyDescent="0.2">
      <c r="A13">
        <v>18330</v>
      </c>
      <c r="B13" s="22">
        <v>0.42430555555555555</v>
      </c>
      <c r="C13" s="23" t="s">
        <v>33</v>
      </c>
      <c r="D13">
        <v>0</v>
      </c>
      <c r="E13">
        <v>0</v>
      </c>
      <c r="F13" t="s">
        <v>27</v>
      </c>
      <c r="G13">
        <v>206051</v>
      </c>
      <c r="H13" t="s">
        <v>28</v>
      </c>
      <c r="I13">
        <v>9192</v>
      </c>
      <c r="J13">
        <v>286</v>
      </c>
      <c r="K13" t="s">
        <v>29</v>
      </c>
      <c r="L13" s="24">
        <v>0</v>
      </c>
      <c r="M13" s="24">
        <v>0</v>
      </c>
      <c r="N13" s="24">
        <v>0</v>
      </c>
      <c r="O13" t="s">
        <v>30</v>
      </c>
      <c r="P13">
        <v>333</v>
      </c>
      <c r="Q13" t="s">
        <v>31</v>
      </c>
      <c r="R13">
        <v>443</v>
      </c>
      <c r="S13" t="s">
        <v>32</v>
      </c>
      <c r="T13">
        <v>-6452</v>
      </c>
    </row>
    <row r="14" spans="1:20" x14ac:dyDescent="0.2">
      <c r="A14">
        <v>18360</v>
      </c>
      <c r="B14" s="22">
        <v>0.42499999999999999</v>
      </c>
      <c r="C14" s="23" t="s">
        <v>33</v>
      </c>
      <c r="D14">
        <v>0</v>
      </c>
      <c r="E14">
        <v>0</v>
      </c>
      <c r="F14" t="s">
        <v>27</v>
      </c>
      <c r="G14">
        <v>206017</v>
      </c>
      <c r="H14" t="s">
        <v>28</v>
      </c>
      <c r="I14">
        <v>9158</v>
      </c>
      <c r="J14">
        <v>290</v>
      </c>
      <c r="K14" t="s">
        <v>29</v>
      </c>
      <c r="L14" s="24">
        <v>0</v>
      </c>
      <c r="M14" s="24">
        <v>0</v>
      </c>
      <c r="N14" s="24">
        <v>0</v>
      </c>
      <c r="O14" t="s">
        <v>30</v>
      </c>
      <c r="P14">
        <v>330</v>
      </c>
      <c r="Q14" t="s">
        <v>31</v>
      </c>
      <c r="R14">
        <v>444</v>
      </c>
      <c r="S14" t="s">
        <v>32</v>
      </c>
      <c r="T14">
        <v>-6762</v>
      </c>
    </row>
    <row r="15" spans="1:20" x14ac:dyDescent="0.2">
      <c r="A15">
        <v>18390</v>
      </c>
      <c r="B15" s="22">
        <v>0.42569444444444443</v>
      </c>
      <c r="C15" s="23" t="s">
        <v>33</v>
      </c>
      <c r="D15">
        <v>0</v>
      </c>
      <c r="E15">
        <v>0</v>
      </c>
      <c r="F15" t="s">
        <v>27</v>
      </c>
      <c r="G15">
        <v>205920</v>
      </c>
      <c r="H15" t="s">
        <v>28</v>
      </c>
      <c r="I15">
        <v>9133</v>
      </c>
      <c r="J15">
        <v>291</v>
      </c>
      <c r="K15" t="s">
        <v>29</v>
      </c>
      <c r="L15" s="24">
        <v>0</v>
      </c>
      <c r="M15" s="24">
        <v>0</v>
      </c>
      <c r="N15" s="24">
        <v>0</v>
      </c>
      <c r="O15" t="s">
        <v>30</v>
      </c>
      <c r="P15">
        <v>327</v>
      </c>
      <c r="Q15" t="s">
        <v>31</v>
      </c>
      <c r="R15">
        <v>445</v>
      </c>
      <c r="S15" t="s">
        <v>32</v>
      </c>
      <c r="T15">
        <v>-6983</v>
      </c>
    </row>
    <row r="16" spans="1:20" x14ac:dyDescent="0.2">
      <c r="A16">
        <v>18420</v>
      </c>
      <c r="B16" s="22">
        <v>0.42638888888888887</v>
      </c>
      <c r="C16" s="23" t="s">
        <v>33</v>
      </c>
      <c r="D16">
        <v>0</v>
      </c>
      <c r="E16">
        <v>0</v>
      </c>
      <c r="F16" t="s">
        <v>27</v>
      </c>
      <c r="G16">
        <v>205794</v>
      </c>
      <c r="H16" t="s">
        <v>28</v>
      </c>
      <c r="I16">
        <v>9061</v>
      </c>
      <c r="J16">
        <v>286</v>
      </c>
      <c r="K16" t="s">
        <v>29</v>
      </c>
      <c r="L16" s="24">
        <v>0</v>
      </c>
      <c r="M16" s="24">
        <v>0</v>
      </c>
      <c r="N16" s="24">
        <v>0</v>
      </c>
      <c r="O16" t="s">
        <v>30</v>
      </c>
      <c r="P16">
        <v>321</v>
      </c>
      <c r="Q16" t="s">
        <v>31</v>
      </c>
      <c r="R16">
        <v>444</v>
      </c>
      <c r="S16" t="s">
        <v>32</v>
      </c>
      <c r="T16">
        <v>-7253</v>
      </c>
    </row>
    <row r="17" spans="1:20" x14ac:dyDescent="0.2">
      <c r="A17">
        <v>18450</v>
      </c>
      <c r="B17" s="22">
        <v>0.42708333333333331</v>
      </c>
      <c r="C17" s="23" t="s">
        <v>33</v>
      </c>
      <c r="D17">
        <v>0</v>
      </c>
      <c r="E17">
        <v>0</v>
      </c>
      <c r="F17" t="s">
        <v>27</v>
      </c>
      <c r="G17">
        <v>205664</v>
      </c>
      <c r="H17" t="s">
        <v>28</v>
      </c>
      <c r="I17">
        <v>9066</v>
      </c>
      <c r="J17">
        <v>287</v>
      </c>
      <c r="K17" t="s">
        <v>29</v>
      </c>
      <c r="L17" s="24">
        <v>0</v>
      </c>
      <c r="M17" s="24">
        <v>0</v>
      </c>
      <c r="N17" s="24">
        <v>0</v>
      </c>
      <c r="O17" t="s">
        <v>30</v>
      </c>
      <c r="P17">
        <v>314</v>
      </c>
      <c r="Q17" t="s">
        <v>31</v>
      </c>
      <c r="R17">
        <v>441</v>
      </c>
      <c r="S17" t="s">
        <v>32</v>
      </c>
      <c r="T17">
        <v>-7519</v>
      </c>
    </row>
    <row r="18" spans="1:20" x14ac:dyDescent="0.2">
      <c r="A18">
        <v>18480</v>
      </c>
      <c r="B18" s="22">
        <v>0.42777777777777781</v>
      </c>
      <c r="C18" s="23" t="s">
        <v>33</v>
      </c>
      <c r="D18">
        <v>0</v>
      </c>
      <c r="E18">
        <v>0</v>
      </c>
      <c r="F18" t="s">
        <v>27</v>
      </c>
      <c r="G18">
        <v>205479</v>
      </c>
      <c r="H18" t="s">
        <v>28</v>
      </c>
      <c r="I18">
        <v>9055</v>
      </c>
      <c r="J18">
        <v>295</v>
      </c>
      <c r="K18" t="s">
        <v>29</v>
      </c>
      <c r="L18" s="24">
        <v>0</v>
      </c>
      <c r="M18" s="24">
        <v>0</v>
      </c>
      <c r="N18" s="24">
        <v>0</v>
      </c>
      <c r="O18" t="s">
        <v>30</v>
      </c>
      <c r="P18">
        <v>312</v>
      </c>
      <c r="Q18" t="s">
        <v>31</v>
      </c>
      <c r="R18">
        <v>438</v>
      </c>
      <c r="S18" t="s">
        <v>32</v>
      </c>
      <c r="T18">
        <v>-7453</v>
      </c>
    </row>
    <row r="19" spans="1:20" x14ac:dyDescent="0.2">
      <c r="A19">
        <v>18510</v>
      </c>
      <c r="B19" s="22">
        <v>0.4284722222222222</v>
      </c>
      <c r="C19" s="23" t="s">
        <v>33</v>
      </c>
      <c r="D19">
        <v>0</v>
      </c>
      <c r="E19">
        <v>0</v>
      </c>
      <c r="F19" t="s">
        <v>27</v>
      </c>
      <c r="G19">
        <v>205354</v>
      </c>
      <c r="H19" t="s">
        <v>28</v>
      </c>
      <c r="I19">
        <v>9121</v>
      </c>
      <c r="J19">
        <v>286</v>
      </c>
      <c r="K19" t="s">
        <v>29</v>
      </c>
      <c r="L19" s="24">
        <v>0</v>
      </c>
      <c r="M19" s="24">
        <v>0</v>
      </c>
      <c r="N19" s="24">
        <v>0</v>
      </c>
      <c r="O19" t="s">
        <v>30</v>
      </c>
      <c r="P19">
        <v>316</v>
      </c>
      <c r="Q19" t="s">
        <v>31</v>
      </c>
      <c r="R19">
        <v>437</v>
      </c>
      <c r="S19" t="s">
        <v>32</v>
      </c>
      <c r="T19">
        <v>-7169</v>
      </c>
    </row>
    <row r="20" spans="1:20" x14ac:dyDescent="0.2">
      <c r="A20">
        <v>18540</v>
      </c>
      <c r="B20" s="22">
        <v>0.4291666666666667</v>
      </c>
      <c r="C20" s="23" t="s">
        <v>33</v>
      </c>
      <c r="D20">
        <v>0</v>
      </c>
      <c r="E20">
        <v>0</v>
      </c>
      <c r="F20" t="s">
        <v>27</v>
      </c>
      <c r="G20">
        <v>205259</v>
      </c>
      <c r="H20" t="s">
        <v>28</v>
      </c>
      <c r="I20">
        <v>9196</v>
      </c>
      <c r="J20">
        <v>281</v>
      </c>
      <c r="K20" t="s">
        <v>29</v>
      </c>
      <c r="L20" s="24">
        <v>0</v>
      </c>
      <c r="M20" s="24">
        <v>0</v>
      </c>
      <c r="N20" s="24">
        <v>0</v>
      </c>
      <c r="O20" t="s">
        <v>30</v>
      </c>
      <c r="P20">
        <v>321</v>
      </c>
      <c r="Q20" t="s">
        <v>31</v>
      </c>
      <c r="R20">
        <v>439</v>
      </c>
      <c r="S20" t="s">
        <v>32</v>
      </c>
      <c r="T20">
        <v>-6973</v>
      </c>
    </row>
    <row r="21" spans="1:20" x14ac:dyDescent="0.2">
      <c r="A21">
        <v>18570</v>
      </c>
      <c r="B21" s="22">
        <v>0.42986111111111108</v>
      </c>
      <c r="C21" s="23" t="s">
        <v>33</v>
      </c>
      <c r="D21">
        <v>0</v>
      </c>
      <c r="E21">
        <v>0</v>
      </c>
      <c r="F21" t="s">
        <v>27</v>
      </c>
      <c r="G21">
        <v>205281</v>
      </c>
      <c r="H21" t="s">
        <v>28</v>
      </c>
      <c r="I21">
        <v>9333</v>
      </c>
      <c r="J21">
        <v>293</v>
      </c>
      <c r="K21" t="s">
        <v>29</v>
      </c>
      <c r="L21" s="24">
        <v>0</v>
      </c>
      <c r="M21" s="24">
        <v>0</v>
      </c>
      <c r="N21" s="24">
        <v>0</v>
      </c>
      <c r="O21" t="s">
        <v>30</v>
      </c>
      <c r="P21">
        <v>325</v>
      </c>
      <c r="Q21" t="s">
        <v>31</v>
      </c>
      <c r="R21">
        <v>442</v>
      </c>
      <c r="S21" t="s">
        <v>32</v>
      </c>
      <c r="T21">
        <v>-6902</v>
      </c>
    </row>
    <row r="22" spans="1:20" x14ac:dyDescent="0.2">
      <c r="A22">
        <v>18600</v>
      </c>
      <c r="B22" s="22">
        <v>0.43055555555555558</v>
      </c>
      <c r="C22" s="23" t="s">
        <v>33</v>
      </c>
      <c r="D22">
        <v>0</v>
      </c>
      <c r="E22">
        <v>0</v>
      </c>
      <c r="F22" t="s">
        <v>27</v>
      </c>
      <c r="G22">
        <v>205306</v>
      </c>
      <c r="H22" t="s">
        <v>28</v>
      </c>
      <c r="I22">
        <v>9400</v>
      </c>
      <c r="J22">
        <v>300</v>
      </c>
      <c r="K22" t="s">
        <v>29</v>
      </c>
      <c r="L22" s="24">
        <v>0</v>
      </c>
      <c r="M22" s="24">
        <v>0</v>
      </c>
      <c r="N22" s="24">
        <v>0</v>
      </c>
      <c r="O22" t="s">
        <v>30</v>
      </c>
      <c r="P22">
        <v>327</v>
      </c>
      <c r="Q22" t="s">
        <v>31</v>
      </c>
      <c r="R22">
        <v>444</v>
      </c>
      <c r="S22" t="s">
        <v>32</v>
      </c>
      <c r="T22">
        <v>-6869</v>
      </c>
    </row>
    <row r="23" spans="1:20" x14ac:dyDescent="0.2">
      <c r="A23">
        <v>18630</v>
      </c>
      <c r="B23" s="22">
        <v>0.43124999999999997</v>
      </c>
      <c r="C23" s="23" t="s">
        <v>33</v>
      </c>
      <c r="D23">
        <v>0</v>
      </c>
      <c r="E23">
        <v>0</v>
      </c>
      <c r="F23" t="s">
        <v>27</v>
      </c>
      <c r="G23">
        <v>205309</v>
      </c>
      <c r="H23" t="s">
        <v>28</v>
      </c>
      <c r="I23">
        <v>9445</v>
      </c>
      <c r="J23">
        <v>299</v>
      </c>
      <c r="K23" t="s">
        <v>29</v>
      </c>
      <c r="L23" s="24">
        <v>0</v>
      </c>
      <c r="M23" s="24">
        <v>0</v>
      </c>
      <c r="N23" s="24">
        <v>0</v>
      </c>
      <c r="O23" t="s">
        <v>30</v>
      </c>
      <c r="P23">
        <v>327</v>
      </c>
      <c r="Q23" t="s">
        <v>31</v>
      </c>
      <c r="R23">
        <v>445</v>
      </c>
      <c r="S23" t="s">
        <v>32</v>
      </c>
      <c r="T23">
        <v>-6920</v>
      </c>
    </row>
    <row r="24" spans="1:20" x14ac:dyDescent="0.2">
      <c r="A24">
        <v>18660</v>
      </c>
      <c r="B24" s="22">
        <v>0.43194444444444446</v>
      </c>
      <c r="C24" s="23" t="s">
        <v>33</v>
      </c>
      <c r="D24">
        <v>0</v>
      </c>
      <c r="E24">
        <v>0</v>
      </c>
      <c r="F24" t="s">
        <v>27</v>
      </c>
      <c r="G24">
        <v>205333</v>
      </c>
      <c r="H24" t="s">
        <v>28</v>
      </c>
      <c r="I24">
        <v>9541</v>
      </c>
      <c r="J24">
        <v>295</v>
      </c>
      <c r="K24" t="s">
        <v>29</v>
      </c>
      <c r="L24" s="24">
        <v>0</v>
      </c>
      <c r="M24" s="24">
        <v>0</v>
      </c>
      <c r="N24" s="24">
        <v>0</v>
      </c>
      <c r="O24" t="s">
        <v>30</v>
      </c>
      <c r="P24">
        <v>327</v>
      </c>
      <c r="Q24" t="s">
        <v>31</v>
      </c>
      <c r="R24">
        <v>444</v>
      </c>
      <c r="S24" t="s">
        <v>32</v>
      </c>
      <c r="T24">
        <v>-6905</v>
      </c>
    </row>
    <row r="25" spans="1:20" x14ac:dyDescent="0.2">
      <c r="A25">
        <v>18690</v>
      </c>
      <c r="B25" s="22">
        <v>0.43263888888888885</v>
      </c>
      <c r="C25" s="23" t="s">
        <v>33</v>
      </c>
      <c r="D25">
        <v>0</v>
      </c>
      <c r="E25">
        <v>0</v>
      </c>
      <c r="F25" t="s">
        <v>27</v>
      </c>
      <c r="G25">
        <v>205364</v>
      </c>
      <c r="H25" t="s">
        <v>28</v>
      </c>
      <c r="I25">
        <v>9645</v>
      </c>
      <c r="J25">
        <v>292</v>
      </c>
      <c r="K25" t="s">
        <v>29</v>
      </c>
      <c r="L25" s="24">
        <v>0</v>
      </c>
      <c r="M25" s="24">
        <v>0</v>
      </c>
      <c r="N25" s="24">
        <v>0</v>
      </c>
      <c r="O25" t="s">
        <v>30</v>
      </c>
      <c r="P25">
        <v>325</v>
      </c>
      <c r="Q25" t="s">
        <v>31</v>
      </c>
      <c r="R25">
        <v>441</v>
      </c>
      <c r="S25" t="s">
        <v>32</v>
      </c>
      <c r="T25">
        <v>-6845</v>
      </c>
    </row>
    <row r="26" spans="1:20" x14ac:dyDescent="0.2">
      <c r="A26">
        <v>18720</v>
      </c>
      <c r="B26" s="22">
        <v>0.43333333333333335</v>
      </c>
      <c r="C26" s="23" t="s">
        <v>33</v>
      </c>
      <c r="D26">
        <v>0</v>
      </c>
      <c r="E26">
        <v>0</v>
      </c>
      <c r="F26" t="s">
        <v>27</v>
      </c>
      <c r="G26">
        <v>205389</v>
      </c>
      <c r="H26" t="s">
        <v>28</v>
      </c>
      <c r="I26">
        <v>9716</v>
      </c>
      <c r="J26">
        <v>293</v>
      </c>
      <c r="K26" t="s">
        <v>29</v>
      </c>
      <c r="L26" s="24">
        <v>0</v>
      </c>
      <c r="M26" s="24">
        <v>0</v>
      </c>
      <c r="N26" s="24">
        <v>0</v>
      </c>
      <c r="O26" t="s">
        <v>30</v>
      </c>
      <c r="P26">
        <v>323</v>
      </c>
      <c r="Q26" t="s">
        <v>31</v>
      </c>
      <c r="R26">
        <v>437</v>
      </c>
      <c r="S26" t="s">
        <v>32</v>
      </c>
      <c r="T26">
        <v>-6764</v>
      </c>
    </row>
    <row r="27" spans="1:20" x14ac:dyDescent="0.2">
      <c r="A27">
        <v>18750</v>
      </c>
      <c r="B27" s="22">
        <v>0.43402777777777773</v>
      </c>
      <c r="C27" s="23" t="s">
        <v>33</v>
      </c>
      <c r="D27">
        <v>0</v>
      </c>
      <c r="E27">
        <v>0</v>
      </c>
      <c r="F27" t="s">
        <v>27</v>
      </c>
      <c r="G27">
        <v>205344</v>
      </c>
      <c r="H27" t="s">
        <v>28</v>
      </c>
      <c r="I27">
        <v>9773</v>
      </c>
      <c r="J27">
        <v>297</v>
      </c>
      <c r="K27" t="s">
        <v>29</v>
      </c>
      <c r="L27" s="24">
        <v>0</v>
      </c>
      <c r="M27" s="24">
        <v>0</v>
      </c>
      <c r="N27" s="24">
        <v>0</v>
      </c>
      <c r="O27" t="s">
        <v>30</v>
      </c>
      <c r="P27">
        <v>324</v>
      </c>
      <c r="Q27" t="s">
        <v>31</v>
      </c>
      <c r="R27">
        <v>437</v>
      </c>
      <c r="S27" t="s">
        <v>32</v>
      </c>
      <c r="T27">
        <v>-6649</v>
      </c>
    </row>
    <row r="28" spans="1:20" x14ac:dyDescent="0.2">
      <c r="A28">
        <v>18780</v>
      </c>
      <c r="B28" s="22">
        <v>0.43472222222222223</v>
      </c>
      <c r="C28" s="23" t="s">
        <v>33</v>
      </c>
      <c r="D28">
        <v>0</v>
      </c>
      <c r="E28">
        <v>0</v>
      </c>
      <c r="F28" t="s">
        <v>27</v>
      </c>
      <c r="G28">
        <v>205352</v>
      </c>
      <c r="H28" t="s">
        <v>28</v>
      </c>
      <c r="I28">
        <v>9856</v>
      </c>
      <c r="J28">
        <v>285</v>
      </c>
      <c r="K28" t="s">
        <v>29</v>
      </c>
      <c r="L28" s="24">
        <v>0</v>
      </c>
      <c r="M28" s="24">
        <v>0</v>
      </c>
      <c r="N28" s="24">
        <v>0</v>
      </c>
      <c r="O28" t="s">
        <v>30</v>
      </c>
      <c r="P28">
        <v>329</v>
      </c>
      <c r="Q28" t="s">
        <v>31</v>
      </c>
      <c r="R28">
        <v>439</v>
      </c>
      <c r="S28" t="s">
        <v>32</v>
      </c>
      <c r="T28">
        <v>-6504</v>
      </c>
    </row>
    <row r="29" spans="1:20" x14ac:dyDescent="0.2">
      <c r="A29">
        <v>18810</v>
      </c>
      <c r="B29" s="22">
        <v>0.43541666666666662</v>
      </c>
      <c r="C29" s="23" t="s">
        <v>33</v>
      </c>
      <c r="D29">
        <v>0</v>
      </c>
      <c r="E29">
        <v>0</v>
      </c>
      <c r="F29" t="s">
        <v>27</v>
      </c>
      <c r="G29">
        <v>205426</v>
      </c>
      <c r="H29" t="s">
        <v>28</v>
      </c>
      <c r="I29">
        <v>9919</v>
      </c>
      <c r="J29">
        <v>287</v>
      </c>
      <c r="K29" t="s">
        <v>29</v>
      </c>
      <c r="L29" s="24">
        <v>0</v>
      </c>
      <c r="M29" s="24">
        <v>0</v>
      </c>
      <c r="N29" s="24">
        <v>0</v>
      </c>
      <c r="O29" t="s">
        <v>30</v>
      </c>
      <c r="P29">
        <v>332</v>
      </c>
      <c r="Q29" t="s">
        <v>31</v>
      </c>
      <c r="R29">
        <v>442</v>
      </c>
      <c r="S29" t="s">
        <v>32</v>
      </c>
      <c r="T29">
        <v>-6447</v>
      </c>
    </row>
    <row r="30" spans="1:20" x14ac:dyDescent="0.2">
      <c r="A30">
        <v>18840</v>
      </c>
      <c r="B30" s="22">
        <v>0.43611111111111112</v>
      </c>
      <c r="C30" s="23" t="s">
        <v>33</v>
      </c>
      <c r="D30">
        <v>0</v>
      </c>
      <c r="E30">
        <v>0</v>
      </c>
      <c r="F30" t="s">
        <v>27</v>
      </c>
      <c r="G30">
        <v>205507</v>
      </c>
      <c r="H30" t="s">
        <v>28</v>
      </c>
      <c r="I30">
        <v>9975</v>
      </c>
      <c r="J30">
        <v>290</v>
      </c>
      <c r="K30" t="s">
        <v>29</v>
      </c>
      <c r="L30" s="24">
        <v>0</v>
      </c>
      <c r="M30" s="24">
        <v>0</v>
      </c>
      <c r="N30" s="24">
        <v>0</v>
      </c>
      <c r="O30" t="s">
        <v>30</v>
      </c>
      <c r="P30">
        <v>336</v>
      </c>
      <c r="Q30" t="s">
        <v>31</v>
      </c>
      <c r="R30">
        <v>443</v>
      </c>
      <c r="S30" t="s">
        <v>32</v>
      </c>
      <c r="T30">
        <v>-6312</v>
      </c>
    </row>
    <row r="31" spans="1:20" x14ac:dyDescent="0.2">
      <c r="A31">
        <v>18870</v>
      </c>
      <c r="B31" s="22">
        <v>0.4368055555555555</v>
      </c>
      <c r="C31" s="23" t="s">
        <v>33</v>
      </c>
      <c r="D31">
        <v>0</v>
      </c>
      <c r="E31">
        <v>0</v>
      </c>
      <c r="F31" t="s">
        <v>27</v>
      </c>
      <c r="G31">
        <v>205571</v>
      </c>
      <c r="H31" t="s">
        <v>28</v>
      </c>
      <c r="I31">
        <v>10043</v>
      </c>
      <c r="J31">
        <v>279</v>
      </c>
      <c r="K31" t="s">
        <v>29</v>
      </c>
      <c r="L31" s="24">
        <v>0</v>
      </c>
      <c r="M31" s="24">
        <v>0</v>
      </c>
      <c r="N31" s="24">
        <v>0</v>
      </c>
      <c r="O31" t="s">
        <v>30</v>
      </c>
      <c r="P31">
        <v>338</v>
      </c>
      <c r="Q31" t="s">
        <v>31</v>
      </c>
      <c r="R31">
        <v>444</v>
      </c>
      <c r="S31" t="s">
        <v>32</v>
      </c>
      <c r="T31">
        <v>-6250</v>
      </c>
    </row>
    <row r="32" spans="1:20" x14ac:dyDescent="0.2">
      <c r="A32">
        <v>18900</v>
      </c>
      <c r="B32" s="22">
        <v>0.4375</v>
      </c>
      <c r="C32" s="23" t="s">
        <v>33</v>
      </c>
      <c r="D32">
        <v>0</v>
      </c>
      <c r="E32">
        <v>0</v>
      </c>
      <c r="F32" t="s">
        <v>27</v>
      </c>
      <c r="G32">
        <v>205592</v>
      </c>
      <c r="H32" t="s">
        <v>28</v>
      </c>
      <c r="I32">
        <v>10089</v>
      </c>
      <c r="J32">
        <v>284</v>
      </c>
      <c r="K32" t="s">
        <v>29</v>
      </c>
      <c r="L32" s="24">
        <v>0</v>
      </c>
      <c r="M32" s="24">
        <v>0</v>
      </c>
      <c r="N32" s="24">
        <v>0</v>
      </c>
      <c r="O32" t="s">
        <v>30</v>
      </c>
      <c r="P32">
        <v>338</v>
      </c>
      <c r="Q32" t="s">
        <v>31</v>
      </c>
      <c r="R32">
        <v>444</v>
      </c>
      <c r="S32" t="s">
        <v>32</v>
      </c>
      <c r="T32">
        <v>-6261</v>
      </c>
    </row>
    <row r="33" spans="1:3" x14ac:dyDescent="0.2">
      <c r="A33" t="s">
        <v>26</v>
      </c>
    </row>
    <row r="36" spans="1:3" x14ac:dyDescent="0.2">
      <c r="A36" s="41" t="s">
        <v>34</v>
      </c>
      <c r="B36" s="41"/>
      <c r="C36" s="41"/>
    </row>
    <row r="37" spans="1:3" x14ac:dyDescent="0.2">
      <c r="A37" s="25" t="s">
        <v>35</v>
      </c>
      <c r="B37" s="1">
        <f>AVERAGE(G3:G32)</f>
        <v>205748.6</v>
      </c>
      <c r="C37" s="25" t="s">
        <v>38</v>
      </c>
    </row>
    <row r="38" spans="1:3" x14ac:dyDescent="0.2">
      <c r="A38" s="25" t="s">
        <v>37</v>
      </c>
      <c r="B38">
        <v>2</v>
      </c>
      <c r="C38" s="25" t="s">
        <v>39</v>
      </c>
    </row>
    <row r="39" spans="1:3" x14ac:dyDescent="0.2">
      <c r="A39" s="25" t="s">
        <v>41</v>
      </c>
      <c r="B39">
        <v>30</v>
      </c>
      <c r="C39" s="25" t="s">
        <v>42</v>
      </c>
    </row>
    <row r="40" spans="1:3" x14ac:dyDescent="0.2">
      <c r="A40" s="25" t="s">
        <v>40</v>
      </c>
      <c r="B40">
        <f>30*60/2</f>
        <v>900</v>
      </c>
      <c r="C40" s="25" t="s">
        <v>43</v>
      </c>
    </row>
    <row r="41" spans="1:3" x14ac:dyDescent="0.2">
      <c r="A41" s="25" t="s">
        <v>44</v>
      </c>
      <c r="B41" s="1">
        <f>B37*B40</f>
        <v>185173740</v>
      </c>
    </row>
    <row r="42" spans="1:3" x14ac:dyDescent="0.2">
      <c r="A42" s="25" t="s">
        <v>45</v>
      </c>
      <c r="B42" s="22">
        <v>0.14744212962962963</v>
      </c>
    </row>
    <row r="43" spans="1:3" x14ac:dyDescent="0.2">
      <c r="A43" s="25" t="s">
        <v>46</v>
      </c>
      <c r="B43" s="22">
        <v>0.15718750000000001</v>
      </c>
    </row>
    <row r="44" spans="1:3" x14ac:dyDescent="0.2">
      <c r="B44" s="22">
        <f>B43-B42</f>
        <v>9.7453703703703765E-3</v>
      </c>
    </row>
    <row r="45" spans="1:3" x14ac:dyDescent="0.2">
      <c r="B45" s="27">
        <f>B44*24*60*60</f>
        <v>842.00000000000057</v>
      </c>
      <c r="C45" s="25" t="s">
        <v>39</v>
      </c>
    </row>
    <row r="46" spans="1:3" x14ac:dyDescent="0.2">
      <c r="A46" s="25" t="s">
        <v>47</v>
      </c>
      <c r="B46" s="1">
        <f>B41/B45</f>
        <v>219921.30641330153</v>
      </c>
    </row>
  </sheetData>
  <mergeCells count="1">
    <mergeCell ref="A36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TUFLOW_Estimate_Runtimes</vt:lpstr>
      <vt:lpstr>Cell_Calcs_per_second</vt:lpstr>
    </vt:vector>
  </TitlesOfParts>
  <Company>BMT-WBM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</dc:creator>
  <cp:lastModifiedBy>Phillip Ryan</cp:lastModifiedBy>
  <dcterms:created xsi:type="dcterms:W3CDTF">2010-08-26T00:26:54Z</dcterms:created>
  <dcterms:modified xsi:type="dcterms:W3CDTF">2014-10-29T23:52:58Z</dcterms:modified>
</cp:coreProperties>
</file>